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785" yWindow="65521" windowWidth="4770" windowHeight="4755" activeTab="0"/>
  </bookViews>
  <sheets>
    <sheet name="BALANCETE FINANCEIRO" sheetId="1" r:id="rId1"/>
  </sheets>
  <definedNames>
    <definedName name="_xlnm.Print_Area" localSheetId="0">'BALANCETE FINANCEIRO'!$A$1:$M$93</definedName>
  </definedNames>
  <calcPr fullCalcOnLoad="1"/>
</workbook>
</file>

<file path=xl/comments1.xml><?xml version="1.0" encoding="utf-8"?>
<comments xmlns="http://schemas.openxmlformats.org/spreadsheetml/2006/main">
  <authors>
    <author>Usu?rio</author>
    <author>Elves</author>
  </authors>
  <commentList>
    <comment ref="B13" authorId="0">
      <text>
        <r>
          <rPr>
            <b/>
            <sz val="8"/>
            <rFont val="Tahoma"/>
            <family val="2"/>
          </rPr>
          <t>Usuário:</t>
        </r>
        <r>
          <rPr>
            <sz val="8"/>
            <rFont val="Tahoma"/>
            <family val="2"/>
          </rPr>
          <t xml:space="preserve">
40029
</t>
        </r>
      </text>
    </comment>
    <comment ref="B14" authorId="0">
      <text>
        <r>
          <rPr>
            <b/>
            <sz val="8"/>
            <rFont val="Tahoma"/>
            <family val="2"/>
          </rPr>
          <t>Usuário:</t>
        </r>
        <r>
          <rPr>
            <sz val="8"/>
            <rFont val="Tahoma"/>
            <family val="2"/>
          </rPr>
          <t xml:space="preserve">
40009</t>
        </r>
      </text>
    </comment>
    <comment ref="C19" authorId="1">
      <text>
        <r>
          <rPr>
            <b/>
            <sz val="8"/>
            <rFont val="Tahoma"/>
            <family val="0"/>
          </rPr>
          <t>Elves:</t>
        </r>
        <r>
          <rPr>
            <sz val="8"/>
            <rFont val="Tahoma"/>
            <family val="0"/>
          </rPr>
          <t xml:space="preserve">
1050,00-130=920,00
</t>
        </r>
      </text>
    </comment>
    <comment ref="B15" authorId="0">
      <text>
        <r>
          <rPr>
            <b/>
            <sz val="8"/>
            <rFont val="Tahoma"/>
            <family val="2"/>
          </rPr>
          <t>Usuário:</t>
        </r>
        <r>
          <rPr>
            <sz val="8"/>
            <rFont val="Tahoma"/>
            <family val="2"/>
          </rPr>
          <t xml:space="preserve">
20402
</t>
        </r>
      </text>
    </comment>
  </commentList>
</comments>
</file>

<file path=xl/sharedStrings.xml><?xml version="1.0" encoding="utf-8"?>
<sst xmlns="http://schemas.openxmlformats.org/spreadsheetml/2006/main" count="153" uniqueCount="96">
  <si>
    <t>Valores em R$</t>
  </si>
  <si>
    <t xml:space="preserve"> </t>
  </si>
  <si>
    <t>RECEITAS</t>
  </si>
  <si>
    <t>DESPESAS</t>
  </si>
  <si>
    <t>SITUAÇÃO FINANCEIRA</t>
  </si>
  <si>
    <t>CONTA CORRENTE BANCO DO BRASIL S/A</t>
  </si>
  <si>
    <t>CAIXA ROTATIVO</t>
  </si>
  <si>
    <t>SALDO ANTERIOR.....................................................................................................................</t>
  </si>
  <si>
    <t>Carlos Alberto Torres Pires</t>
  </si>
  <si>
    <t>Presidente</t>
  </si>
  <si>
    <t>Diretor Financeiro</t>
  </si>
  <si>
    <t>Francisca Hélia Leite de C. Cassemiro</t>
  </si>
  <si>
    <t>SALDO ANTERIOR..............................................................................................................................….......................................</t>
  </si>
  <si>
    <t xml:space="preserve">Conselho Fiscal </t>
  </si>
  <si>
    <t>SINDICATO NACIONAL DOS SERVIDORES DO PLANO ESPECIAL</t>
  </si>
  <si>
    <t>Contador CRC DF 7.631/0</t>
  </si>
  <si>
    <t>DE CARGOS DO DEPTO. DE POLÍCIA FEDERAL - SINPECPF</t>
  </si>
  <si>
    <t>001 - MENSALIDADE ASSOCIADOS.................................................................................................</t>
  </si>
  <si>
    <t>Eugênio Moreira Filho</t>
  </si>
  <si>
    <t>Elisabete de Almeida Marighella</t>
  </si>
  <si>
    <t>Francisco Marlei de Souza</t>
  </si>
  <si>
    <t xml:space="preserve">(-) DESPESAS..................................................................................................................................................................................................................... </t>
  </si>
  <si>
    <t>(-) DESPESAS..........................................................................................................................................................................................................................</t>
  </si>
  <si>
    <t>COOPERCRED</t>
  </si>
  <si>
    <t>102</t>
  </si>
  <si>
    <t>103</t>
  </si>
  <si>
    <t>104</t>
  </si>
  <si>
    <t>201</t>
  </si>
  <si>
    <t>202</t>
  </si>
  <si>
    <t>203</t>
  </si>
  <si>
    <t>204</t>
  </si>
  <si>
    <t>208</t>
  </si>
  <si>
    <t>209</t>
  </si>
  <si>
    <t>210</t>
  </si>
  <si>
    <t>211</t>
  </si>
  <si>
    <t>213</t>
  </si>
  <si>
    <t>214</t>
  </si>
  <si>
    <t>215</t>
  </si>
  <si>
    <t>Aluguel e Condomínio.......................................................................................</t>
  </si>
  <si>
    <t>Despesas Bancárias.............................................................................................</t>
  </si>
  <si>
    <t>Passagens, Viagens e Estadias .........................................................................</t>
  </si>
  <si>
    <t>Serviço Prestado - Pessoa Física.....................................................................</t>
  </si>
  <si>
    <t>Telefones e Energia Elétrica .............................................................................</t>
  </si>
  <si>
    <t>101</t>
  </si>
  <si>
    <t>(+) RECEITA.....................................................................................................................................................................................................</t>
  </si>
  <si>
    <t>Combustíveis e Lubrificantes..............................................................................</t>
  </si>
  <si>
    <t>PARTICIPAÇÕES SOCIETÁRIAS - COOPERCRED</t>
  </si>
  <si>
    <t>SALDO ANTERIOR - INTEGRALIZAÇÃO/SUBSCRIÇÃO.........................................................................................................................................................</t>
  </si>
  <si>
    <t>40039+40048</t>
  </si>
  <si>
    <t>40046+20421</t>
  </si>
  <si>
    <t>40027+20402</t>
  </si>
  <si>
    <t xml:space="preserve">Brindes............................................................................................................................. </t>
  </si>
  <si>
    <t>Auxílio Alimentação..............................................................................................</t>
  </si>
  <si>
    <t>Auxílio Transporte...............................................................................................</t>
  </si>
  <si>
    <t>Zilton Antônio da Silveira</t>
  </si>
  <si>
    <t>40089</t>
  </si>
  <si>
    <t>Salário/13º Salário/Bolsa Estágio...................................................................</t>
  </si>
  <si>
    <t>205</t>
  </si>
  <si>
    <t>206</t>
  </si>
  <si>
    <t>207</t>
  </si>
  <si>
    <t>212</t>
  </si>
  <si>
    <t>3 - DESPESAS FINANCEIRAS</t>
  </si>
  <si>
    <t>301</t>
  </si>
  <si>
    <t>Juros por Atrasos...............................................................................................</t>
  </si>
  <si>
    <t>(-) TRANSFERÊNCIA PARA CAIXA...................................................................................................</t>
  </si>
  <si>
    <t>(+) TRANSFERÊNCIA DO B. BRASIL......................................................................................</t>
  </si>
  <si>
    <t>Portes e Correspondências..................................................................................</t>
  </si>
  <si>
    <t>216</t>
  </si>
  <si>
    <t>Assistência Médica......................................................................................</t>
  </si>
  <si>
    <t>Eventos............................................................................................................</t>
  </si>
  <si>
    <t>Impressos e Material Gráfico ...............................................................................................</t>
  </si>
  <si>
    <t>217</t>
  </si>
  <si>
    <t>Diárias .......................................................................................................................</t>
  </si>
  <si>
    <t>Lanches e Refeições.....................................................................</t>
  </si>
  <si>
    <t>Honorários Advocatícios.................................................................................</t>
  </si>
  <si>
    <t>218</t>
  </si>
  <si>
    <t>Manutenção de Maquinas e Equipamentos .......................................................................................................................</t>
  </si>
  <si>
    <t>Cópias e Autenticações...........................................................................</t>
  </si>
  <si>
    <t>219</t>
  </si>
  <si>
    <t>220</t>
  </si>
  <si>
    <t>Serviços e Assinatura de Internet........................................................................................................</t>
  </si>
  <si>
    <t>(+) INVESTIMENTO - INTEGRALIZAÇÃO/SUBSCRIÇÃO...............................................................................</t>
  </si>
  <si>
    <t>1 - DESPESAS COM PESSOAL</t>
  </si>
  <si>
    <t>2 - DESPESAS ADMINISTRATIVAS</t>
  </si>
  <si>
    <t>BALANCETE DE JUNHO/ 2009</t>
  </si>
  <si>
    <t>SALDO ANTERIOR EM 31/05/2009……………………………….......................</t>
  </si>
  <si>
    <t>DISPONÍVEL  EM  30/06/2009.........................................................................................................................…</t>
  </si>
  <si>
    <t>Brasília-DF., 30 de junho de 2009.</t>
  </si>
  <si>
    <t>Custas Judiciais...................................................................................................................................</t>
  </si>
  <si>
    <t xml:space="preserve">                 </t>
  </si>
  <si>
    <t>Auxílio Jurídico.......................................................................................................................</t>
  </si>
  <si>
    <t>Despesas de Pequeno Vulto...............................................................................</t>
  </si>
  <si>
    <t>(+) TRANSFERÊNCIA DO CAIXA...................................................................................................</t>
  </si>
  <si>
    <t>(-) TRANSFERÊNCIA PARA B. BRASIL......................................................................................</t>
  </si>
  <si>
    <t>Utensílios de Pouca Duração .......................................................................................................................</t>
  </si>
  <si>
    <t>(-) VALORES PAGOS A MAIOR A RECUPERAR..................................................................................................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</si>
</sst>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#,##0.00;[Red]#,##0.00"/>
    <numFmt numFmtId="177" formatCode="0.00_);\(0.00\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Red]#,##0.00_;\-###0.00"/>
    <numFmt numFmtId="182" formatCode="#,##0.00;[Red]\ \-#,##0.00"/>
  </numFmts>
  <fonts count="6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MS Sans Serif"/>
      <family val="0"/>
    </font>
    <font>
      <sz val="10"/>
      <name val="Times New Roman"/>
      <family val="0"/>
    </font>
    <font>
      <sz val="9"/>
      <name val="Times New Roman"/>
      <family val="0"/>
    </font>
    <font>
      <sz val="9"/>
      <name val="MS Sans Serif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12"/>
      <name val="Times New Roman"/>
      <family val="0"/>
    </font>
    <font>
      <sz val="11"/>
      <name val="Times New Roman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0"/>
    </font>
    <font>
      <b/>
      <sz val="16"/>
      <name val="Times New Roman"/>
      <family val="0"/>
    </font>
    <font>
      <sz val="14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56"/>
      <name val="MS Sans Serif"/>
      <family val="2"/>
    </font>
    <font>
      <b/>
      <sz val="9"/>
      <name val="MS Sans Serif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sz val="14"/>
      <color indexed="8"/>
      <name val="Times New Roman"/>
      <family val="0"/>
    </font>
    <font>
      <b/>
      <sz val="12"/>
      <color indexed="8"/>
      <name val="Times New Roman"/>
      <family val="1"/>
    </font>
    <font>
      <sz val="9"/>
      <color indexed="8"/>
      <name val="Times New Roman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Times New Roman"/>
      <family val="1"/>
    </font>
    <font>
      <b/>
      <i/>
      <sz val="16"/>
      <color indexed="8"/>
      <name val="Times New Roman"/>
      <family val="1"/>
    </font>
    <font>
      <sz val="8"/>
      <color indexed="8"/>
      <name val="Times New Roman"/>
      <family val="0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0"/>
    </font>
    <font>
      <sz val="12"/>
      <color indexed="8"/>
      <name val="MS Sans Serif"/>
      <family val="0"/>
    </font>
    <font>
      <sz val="10"/>
      <color indexed="8"/>
      <name val="MS Sans Serif"/>
      <family val="0"/>
    </font>
    <font>
      <sz val="9"/>
      <color indexed="9"/>
      <name val="Times New Roman"/>
      <family val="1"/>
    </font>
    <font>
      <b/>
      <sz val="6"/>
      <color indexed="9"/>
      <name val="Times New Roman"/>
      <family val="1"/>
    </font>
    <font>
      <sz val="6"/>
      <color indexed="9"/>
      <name val="Times New Roman"/>
      <family val="1"/>
    </font>
    <font>
      <sz val="8"/>
      <color indexed="9"/>
      <name val="Times New Roman"/>
      <family val="0"/>
    </font>
    <font>
      <sz val="9"/>
      <color indexed="63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9"/>
      <color indexed="8"/>
      <name val="Times New Roman"/>
      <family val="1"/>
    </font>
    <font>
      <b/>
      <sz val="8"/>
      <name val="MS Sans Serif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gray0625"/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6" fillId="6" borderId="0" applyNumberFormat="0" applyBorder="0" applyAlignment="0" applyProtection="0"/>
    <xf numFmtId="0" fontId="37" fillId="11" borderId="1" applyNumberFormat="0" applyAlignment="0" applyProtection="0"/>
    <xf numFmtId="0" fontId="38" fillId="12" borderId="2" applyNumberFormat="0" applyAlignment="0" applyProtection="0"/>
    <xf numFmtId="0" fontId="39" fillId="0" borderId="3" applyNumberFormat="0" applyFill="0" applyAlignment="0" applyProtection="0"/>
    <xf numFmtId="0" fontId="35" fillId="1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4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17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2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43" fillId="1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20">
    <xf numFmtId="0" fontId="0" fillId="0" borderId="0" xfId="0" applyAlignment="1">
      <alignment/>
    </xf>
    <xf numFmtId="40" fontId="10" fillId="0" borderId="0" xfId="0" applyNumberFormat="1" applyFont="1" applyBorder="1" applyAlignment="1">
      <alignment/>
    </xf>
    <xf numFmtId="40" fontId="13" fillId="0" borderId="0" xfId="0" applyNumberFormat="1" applyFont="1" applyBorder="1" applyAlignment="1">
      <alignment/>
    </xf>
    <xf numFmtId="40" fontId="11" fillId="0" borderId="0" xfId="0" applyNumberFormat="1" applyFont="1" applyBorder="1" applyAlignment="1">
      <alignment/>
    </xf>
    <xf numFmtId="40" fontId="5" fillId="0" borderId="0" xfId="0" applyNumberFormat="1" applyFont="1" applyBorder="1" applyAlignment="1">
      <alignment/>
    </xf>
    <xf numFmtId="40" fontId="0" fillId="0" borderId="0" xfId="0" applyNumberFormat="1" applyAlignment="1">
      <alignment/>
    </xf>
    <xf numFmtId="40" fontId="18" fillId="0" borderId="0" xfId="0" applyNumberFormat="1" applyFont="1" applyBorder="1" applyAlignment="1">
      <alignment/>
    </xf>
    <xf numFmtId="40" fontId="19" fillId="0" borderId="0" xfId="0" applyNumberFormat="1" applyFont="1" applyBorder="1" applyAlignment="1">
      <alignment/>
    </xf>
    <xf numFmtId="40" fontId="17" fillId="0" borderId="0" xfId="0" applyNumberFormat="1" applyFont="1" applyBorder="1" applyAlignment="1">
      <alignment horizontal="center"/>
    </xf>
    <xf numFmtId="40" fontId="16" fillId="0" borderId="0" xfId="0" applyNumberFormat="1" applyFont="1" applyBorder="1" applyAlignment="1">
      <alignment/>
    </xf>
    <xf numFmtId="40" fontId="8" fillId="0" borderId="0" xfId="0" applyNumberFormat="1" applyFont="1" applyAlignment="1">
      <alignment/>
    </xf>
    <xf numFmtId="40" fontId="13" fillId="0" borderId="0" xfId="0" applyNumberFormat="1" applyFont="1" applyAlignment="1">
      <alignment/>
    </xf>
    <xf numFmtId="40" fontId="20" fillId="0" borderId="0" xfId="0" applyNumberFormat="1" applyFont="1" applyBorder="1" applyAlignment="1">
      <alignment/>
    </xf>
    <xf numFmtId="40" fontId="16" fillId="0" borderId="0" xfId="0" applyNumberFormat="1" applyFont="1" applyAlignment="1">
      <alignment/>
    </xf>
    <xf numFmtId="40" fontId="14" fillId="0" borderId="0" xfId="0" applyNumberFormat="1" applyFont="1" applyFill="1" applyAlignment="1">
      <alignment/>
    </xf>
    <xf numFmtId="40" fontId="11" fillId="0" borderId="0" xfId="0" applyNumberFormat="1" applyFont="1" applyFill="1" applyAlignment="1">
      <alignment/>
    </xf>
    <xf numFmtId="40" fontId="5" fillId="0" borderId="0" xfId="0" applyNumberFormat="1" applyFont="1" applyFill="1" applyAlignment="1">
      <alignment/>
    </xf>
    <xf numFmtId="40" fontId="6" fillId="0" borderId="0" xfId="0" applyNumberFormat="1" applyFont="1" applyFill="1" applyAlignment="1">
      <alignment/>
    </xf>
    <xf numFmtId="40" fontId="6" fillId="0" borderId="0" xfId="0" applyNumberFormat="1" applyFont="1" applyAlignment="1">
      <alignment/>
    </xf>
    <xf numFmtId="40" fontId="15" fillId="0" borderId="0" xfId="0" applyNumberFormat="1" applyFont="1" applyFill="1" applyAlignment="1">
      <alignment/>
    </xf>
    <xf numFmtId="40" fontId="12" fillId="0" borderId="0" xfId="0" applyNumberFormat="1" applyFont="1" applyFill="1" applyAlignment="1">
      <alignment/>
    </xf>
    <xf numFmtId="40" fontId="12" fillId="0" borderId="0" xfId="0" applyNumberFormat="1" applyFont="1" applyFill="1" applyAlignment="1">
      <alignment/>
    </xf>
    <xf numFmtId="40" fontId="6" fillId="0" borderId="0" xfId="0" applyNumberFormat="1" applyFont="1" applyAlignment="1">
      <alignment/>
    </xf>
    <xf numFmtId="40" fontId="5" fillId="0" borderId="0" xfId="0" applyNumberFormat="1" applyFont="1" applyAlignment="1">
      <alignment/>
    </xf>
    <xf numFmtId="40" fontId="5" fillId="0" borderId="0" xfId="0" applyNumberFormat="1" applyFont="1" applyFill="1" applyAlignment="1">
      <alignment horizontal="left"/>
    </xf>
    <xf numFmtId="40" fontId="5" fillId="0" borderId="0" xfId="0" applyNumberFormat="1" applyFont="1" applyFill="1" applyAlignment="1">
      <alignment horizontal="right"/>
    </xf>
    <xf numFmtId="40" fontId="16" fillId="0" borderId="0" xfId="0" applyNumberFormat="1" applyFont="1" applyFill="1" applyBorder="1" applyAlignment="1">
      <alignment horizontal="left"/>
    </xf>
    <xf numFmtId="40" fontId="10" fillId="0" borderId="0" xfId="0" applyNumberFormat="1" applyFont="1" applyFill="1" applyBorder="1" applyAlignment="1">
      <alignment/>
    </xf>
    <xf numFmtId="40" fontId="5" fillId="0" borderId="0" xfId="0" applyNumberFormat="1" applyFont="1" applyFill="1" applyBorder="1" applyAlignment="1">
      <alignment/>
    </xf>
    <xf numFmtId="40" fontId="0" fillId="0" borderId="0" xfId="0" applyNumberFormat="1" applyBorder="1" applyAlignment="1">
      <alignment/>
    </xf>
    <xf numFmtId="40" fontId="9" fillId="0" borderId="0" xfId="0" applyNumberFormat="1" applyFont="1" applyAlignment="1">
      <alignment/>
    </xf>
    <xf numFmtId="40" fontId="11" fillId="0" borderId="0" xfId="0" applyNumberFormat="1" applyFont="1" applyAlignment="1">
      <alignment/>
    </xf>
    <xf numFmtId="40" fontId="7" fillId="0" borderId="0" xfId="0" applyNumberFormat="1" applyFont="1" applyAlignment="1">
      <alignment/>
    </xf>
    <xf numFmtId="40" fontId="14" fillId="0" borderId="0" xfId="0" applyNumberFormat="1" applyFont="1" applyFill="1" applyAlignment="1">
      <alignment horizontal="right"/>
    </xf>
    <xf numFmtId="40" fontId="7" fillId="0" borderId="0" xfId="0" applyNumberFormat="1" applyFont="1" applyFill="1" applyAlignment="1">
      <alignment/>
    </xf>
    <xf numFmtId="40" fontId="7" fillId="18" borderId="0" xfId="0" applyNumberFormat="1" applyFont="1" applyFill="1" applyAlignment="1">
      <alignment/>
    </xf>
    <xf numFmtId="40" fontId="10" fillId="0" borderId="0" xfId="0" applyNumberFormat="1" applyFont="1" applyAlignment="1">
      <alignment/>
    </xf>
    <xf numFmtId="40" fontId="4" fillId="0" borderId="0" xfId="0" applyNumberFormat="1" applyFont="1" applyAlignment="1">
      <alignment/>
    </xf>
    <xf numFmtId="40" fontId="13" fillId="0" borderId="0" xfId="0" applyNumberFormat="1" applyFont="1" applyAlignment="1">
      <alignment/>
    </xf>
    <xf numFmtId="182" fontId="15" fillId="0" borderId="0" xfId="0" applyNumberFormat="1" applyFont="1" applyFill="1" applyAlignment="1">
      <alignment/>
    </xf>
    <xf numFmtId="40" fontId="7" fillId="0" borderId="0" xfId="0" applyNumberFormat="1" applyFont="1" applyAlignment="1">
      <alignment horizontal="right"/>
    </xf>
    <xf numFmtId="40" fontId="23" fillId="0" borderId="0" xfId="0" applyNumberFormat="1" applyFont="1" applyAlignment="1">
      <alignment/>
    </xf>
    <xf numFmtId="40" fontId="5" fillId="0" borderId="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0" fontId="24" fillId="0" borderId="0" xfId="0" applyNumberFormat="1" applyFont="1" applyAlignment="1">
      <alignment/>
    </xf>
    <xf numFmtId="40" fontId="15" fillId="0" borderId="0" xfId="0" applyNumberFormat="1" applyFont="1" applyFill="1" applyAlignment="1">
      <alignment horizontal="right"/>
    </xf>
    <xf numFmtId="40" fontId="5" fillId="0" borderId="0" xfId="0" applyNumberFormat="1" applyFont="1" applyFill="1" applyBorder="1" applyAlignment="1">
      <alignment/>
    </xf>
    <xf numFmtId="40" fontId="6" fillId="0" borderId="0" xfId="0" applyNumberFormat="1" applyFont="1" applyFill="1" applyBorder="1" applyAlignment="1">
      <alignment/>
    </xf>
    <xf numFmtId="40" fontId="25" fillId="0" borderId="0" xfId="0" applyNumberFormat="1" applyFont="1" applyFill="1" applyBorder="1" applyAlignment="1">
      <alignment horizontal="right"/>
    </xf>
    <xf numFmtId="40" fontId="26" fillId="0" borderId="0" xfId="0" applyNumberFormat="1" applyFont="1" applyBorder="1" applyAlignment="1">
      <alignment/>
    </xf>
    <xf numFmtId="40" fontId="27" fillId="0" borderId="0" xfId="0" applyNumberFormat="1" applyFont="1" applyBorder="1" applyAlignment="1">
      <alignment/>
    </xf>
    <xf numFmtId="40" fontId="28" fillId="0" borderId="0" xfId="0" applyNumberFormat="1" applyFont="1" applyBorder="1" applyAlignment="1">
      <alignment/>
    </xf>
    <xf numFmtId="40" fontId="29" fillId="0" borderId="0" xfId="0" applyNumberFormat="1" applyFont="1" applyBorder="1" applyAlignment="1">
      <alignment/>
    </xf>
    <xf numFmtId="40" fontId="25" fillId="0" borderId="0" xfId="0" applyNumberFormat="1" applyFont="1" applyFill="1" applyAlignment="1">
      <alignment/>
    </xf>
    <xf numFmtId="40" fontId="25" fillId="0" borderId="0" xfId="0" applyNumberFormat="1" applyFont="1" applyAlignment="1">
      <alignment/>
    </xf>
    <xf numFmtId="40" fontId="26" fillId="0" borderId="0" xfId="0" applyNumberFormat="1" applyFont="1" applyAlignment="1">
      <alignment/>
    </xf>
    <xf numFmtId="40" fontId="12" fillId="0" borderId="0" xfId="0" applyNumberFormat="1" applyFont="1" applyAlignment="1">
      <alignment/>
    </xf>
    <xf numFmtId="40" fontId="5" fillId="0" borderId="10" xfId="0" applyNumberFormat="1" applyFont="1" applyFill="1" applyBorder="1" applyAlignment="1">
      <alignment/>
    </xf>
    <xf numFmtId="40" fontId="31" fillId="0" borderId="10" xfId="0" applyNumberFormat="1" applyFont="1" applyFill="1" applyBorder="1" applyAlignment="1">
      <alignment/>
    </xf>
    <xf numFmtId="49" fontId="14" fillId="0" borderId="0" xfId="0" applyNumberFormat="1" applyFont="1" applyFill="1" applyAlignment="1">
      <alignment/>
    </xf>
    <xf numFmtId="40" fontId="27" fillId="0" borderId="0" xfId="0" applyNumberFormat="1" applyFont="1" applyBorder="1" applyAlignment="1">
      <alignment/>
    </xf>
    <xf numFmtId="40" fontId="6" fillId="0" borderId="0" xfId="0" applyNumberFormat="1" applyFont="1" applyBorder="1" applyAlignment="1">
      <alignment/>
    </xf>
    <xf numFmtId="40" fontId="5" fillId="0" borderId="0" xfId="0" applyNumberFormat="1" applyFont="1" applyBorder="1" applyAlignment="1">
      <alignment horizontal="right"/>
    </xf>
    <xf numFmtId="40" fontId="11" fillId="0" borderId="0" xfId="0" applyNumberFormat="1" applyFont="1" applyBorder="1" applyAlignment="1">
      <alignment/>
    </xf>
    <xf numFmtId="40" fontId="5" fillId="0" borderId="0" xfId="0" applyNumberFormat="1" applyFont="1" applyBorder="1" applyAlignment="1">
      <alignment/>
    </xf>
    <xf numFmtId="40" fontId="7" fillId="0" borderId="0" xfId="0" applyNumberFormat="1" applyFont="1" applyBorder="1" applyAlignment="1">
      <alignment horizontal="right"/>
    </xf>
    <xf numFmtId="40" fontId="25" fillId="0" borderId="0" xfId="0" applyNumberFormat="1" applyFont="1" applyBorder="1" applyAlignment="1">
      <alignment/>
    </xf>
    <xf numFmtId="40" fontId="9" fillId="0" borderId="0" xfId="0" applyNumberFormat="1" applyFont="1" applyBorder="1" applyAlignment="1">
      <alignment/>
    </xf>
    <xf numFmtId="40" fontId="10" fillId="0" borderId="0" xfId="0" applyNumberFormat="1" applyFont="1" applyBorder="1" applyAlignment="1">
      <alignment/>
    </xf>
    <xf numFmtId="40" fontId="4" fillId="0" borderId="0" xfId="0" applyNumberFormat="1" applyFont="1" applyBorder="1" applyAlignment="1">
      <alignment/>
    </xf>
    <xf numFmtId="40" fontId="15" fillId="0" borderId="0" xfId="0" applyNumberFormat="1" applyFont="1" applyFill="1" applyBorder="1" applyAlignment="1">
      <alignment/>
    </xf>
    <xf numFmtId="40" fontId="15" fillId="0" borderId="0" xfId="0" applyNumberFormat="1" applyFont="1" applyFill="1" applyBorder="1" applyAlignment="1">
      <alignment/>
    </xf>
    <xf numFmtId="40" fontId="5" fillId="7" borderId="0" xfId="0" applyNumberFormat="1" applyFont="1" applyFill="1" applyAlignment="1">
      <alignment/>
    </xf>
    <xf numFmtId="40" fontId="50" fillId="11" borderId="0" xfId="0" applyNumberFormat="1" applyFont="1" applyFill="1" applyAlignment="1">
      <alignment/>
    </xf>
    <xf numFmtId="40" fontId="25" fillId="0" borderId="0" xfId="0" applyNumberFormat="1" applyFont="1" applyFill="1" applyAlignment="1">
      <alignment horizontal="right"/>
    </xf>
    <xf numFmtId="40" fontId="31" fillId="0" borderId="0" xfId="0" applyNumberFormat="1" applyFont="1" applyFill="1" applyAlignment="1">
      <alignment/>
    </xf>
    <xf numFmtId="40" fontId="31" fillId="0" borderId="0" xfId="0" applyNumberFormat="1" applyFont="1" applyAlignment="1">
      <alignment/>
    </xf>
    <xf numFmtId="49" fontId="51" fillId="0" borderId="0" xfId="0" applyNumberFormat="1" applyFont="1" applyBorder="1" applyAlignment="1">
      <alignment horizontal="left"/>
    </xf>
    <xf numFmtId="49" fontId="52" fillId="0" borderId="0" xfId="0" applyNumberFormat="1" applyFont="1" applyFill="1" applyAlignment="1">
      <alignment horizontal="left"/>
    </xf>
    <xf numFmtId="49" fontId="26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left"/>
    </xf>
    <xf numFmtId="49" fontId="27" fillId="0" borderId="0" xfId="0" applyNumberFormat="1" applyFont="1" applyFill="1" applyAlignment="1">
      <alignment horizontal="left"/>
    </xf>
    <xf numFmtId="49" fontId="31" fillId="0" borderId="0" xfId="0" applyNumberFormat="1" applyFont="1" applyFill="1" applyAlignment="1">
      <alignment horizontal="left"/>
    </xf>
    <xf numFmtId="49" fontId="58" fillId="0" borderId="0" xfId="0" applyNumberFormat="1" applyFont="1" applyFill="1" applyAlignment="1">
      <alignment horizontal="left"/>
    </xf>
    <xf numFmtId="49" fontId="31" fillId="0" borderId="0" xfId="0" applyNumberFormat="1" applyFont="1" applyAlignment="1">
      <alignment horizontal="left"/>
    </xf>
    <xf numFmtId="49" fontId="52" fillId="0" borderId="0" xfId="0" applyNumberFormat="1" applyFont="1" applyAlignment="1">
      <alignment horizontal="left"/>
    </xf>
    <xf numFmtId="49" fontId="30" fillId="0" borderId="0" xfId="0" applyNumberFormat="1" applyFont="1" applyFill="1" applyAlignment="1">
      <alignment horizontal="left"/>
    </xf>
    <xf numFmtId="49" fontId="53" fillId="0" borderId="0" xfId="0" applyNumberFormat="1" applyFont="1" applyFill="1" applyAlignment="1">
      <alignment horizontal="left"/>
    </xf>
    <xf numFmtId="49" fontId="54" fillId="0" borderId="0" xfId="0" applyNumberFormat="1" applyFont="1" applyAlignment="1">
      <alignment horizontal="left"/>
    </xf>
    <xf numFmtId="49" fontId="55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left"/>
    </xf>
    <xf numFmtId="49" fontId="56" fillId="0" borderId="0" xfId="0" applyNumberFormat="1" applyFont="1" applyAlignment="1">
      <alignment horizontal="left"/>
    </xf>
    <xf numFmtId="49" fontId="57" fillId="0" borderId="0" xfId="0" applyNumberFormat="1" applyFont="1" applyAlignment="1">
      <alignment horizontal="left"/>
    </xf>
    <xf numFmtId="49" fontId="58" fillId="11" borderId="0" xfId="0" applyNumberFormat="1" applyFont="1" applyFill="1" applyAlignment="1">
      <alignment horizontal="left"/>
    </xf>
    <xf numFmtId="49" fontId="59" fillId="11" borderId="0" xfId="0" applyNumberFormat="1" applyFont="1" applyFill="1" applyAlignment="1">
      <alignment horizontal="left"/>
    </xf>
    <xf numFmtId="49" fontId="60" fillId="11" borderId="0" xfId="0" applyNumberFormat="1" applyFont="1" applyFill="1" applyAlignment="1">
      <alignment horizontal="left"/>
    </xf>
    <xf numFmtId="49" fontId="60" fillId="0" borderId="0" xfId="0" applyNumberFormat="1" applyFont="1" applyFill="1" applyAlignment="1">
      <alignment horizontal="left"/>
    </xf>
    <xf numFmtId="49" fontId="61" fillId="0" borderId="0" xfId="0" applyNumberFormat="1" applyFont="1" applyFill="1" applyAlignment="1">
      <alignment horizontal="left"/>
    </xf>
    <xf numFmtId="49" fontId="14" fillId="11" borderId="0" xfId="0" applyNumberFormat="1" applyFont="1" applyFill="1" applyAlignment="1">
      <alignment/>
    </xf>
    <xf numFmtId="40" fontId="5" fillId="11" borderId="0" xfId="0" applyNumberFormat="1" applyFont="1" applyFill="1" applyAlignment="1">
      <alignment/>
    </xf>
    <xf numFmtId="40" fontId="5" fillId="11" borderId="0" xfId="0" applyNumberFormat="1" applyFont="1" applyFill="1" applyBorder="1" applyAlignment="1">
      <alignment horizontal="right"/>
    </xf>
    <xf numFmtId="40" fontId="25" fillId="11" borderId="0" xfId="0" applyNumberFormat="1" applyFont="1" applyFill="1" applyBorder="1" applyAlignment="1">
      <alignment horizontal="right"/>
    </xf>
    <xf numFmtId="40" fontId="6" fillId="11" borderId="0" xfId="0" applyNumberFormat="1" applyFont="1" applyFill="1" applyAlignment="1">
      <alignment/>
    </xf>
    <xf numFmtId="40" fontId="15" fillId="0" borderId="0" xfId="53" applyFont="1" applyFill="1" applyAlignment="1">
      <alignment/>
    </xf>
    <xf numFmtId="40" fontId="13" fillId="0" borderId="0" xfId="53" applyFont="1" applyAlignment="1">
      <alignment/>
    </xf>
    <xf numFmtId="40" fontId="5" fillId="0" borderId="0" xfId="53" applyFont="1" applyFill="1" applyAlignment="1">
      <alignment/>
    </xf>
    <xf numFmtId="40" fontId="6" fillId="0" borderId="0" xfId="53" applyFont="1" applyAlignment="1">
      <alignment/>
    </xf>
    <xf numFmtId="40" fontId="6" fillId="0" borderId="0" xfId="53" applyFont="1" applyAlignment="1">
      <alignment/>
    </xf>
    <xf numFmtId="40" fontId="62" fillId="0" borderId="0" xfId="53" applyFont="1" applyAlignment="1">
      <alignment/>
    </xf>
    <xf numFmtId="40" fontId="5" fillId="11" borderId="0" xfId="53" applyFont="1" applyFill="1" applyAlignment="1">
      <alignment/>
    </xf>
    <xf numFmtId="40" fontId="24" fillId="0" borderId="0" xfId="53" applyFont="1" applyAlignment="1">
      <alignment/>
    </xf>
    <xf numFmtId="40" fontId="15" fillId="0" borderId="0" xfId="53" applyFont="1" applyFill="1" applyBorder="1" applyAlignment="1">
      <alignment/>
    </xf>
    <xf numFmtId="40" fontId="15" fillId="0" borderId="0" xfId="0" applyNumberFormat="1" applyFont="1" applyFill="1" applyBorder="1" applyAlignment="1">
      <alignment horizontal="right"/>
    </xf>
    <xf numFmtId="49" fontId="63" fillId="11" borderId="0" xfId="0" applyNumberFormat="1" applyFont="1" applyFill="1" applyAlignment="1">
      <alignment horizontal="left"/>
    </xf>
    <xf numFmtId="40" fontId="65" fillId="0" borderId="0" xfId="53" applyFont="1" applyAlignment="1">
      <alignment/>
    </xf>
    <xf numFmtId="40" fontId="31" fillId="0" borderId="0" xfId="53" applyFont="1" applyAlignment="1">
      <alignment/>
    </xf>
    <xf numFmtId="4" fontId="25" fillId="0" borderId="0" xfId="0" applyNumberFormat="1" applyFont="1" applyFill="1" applyBorder="1" applyAlignment="1">
      <alignment horizontal="right"/>
    </xf>
    <xf numFmtId="40" fontId="25" fillId="0" borderId="0" xfId="0" applyNumberFormat="1" applyFont="1" applyFill="1" applyBorder="1" applyAlignment="1">
      <alignment/>
    </xf>
    <xf numFmtId="40" fontId="15" fillId="11" borderId="0" xfId="53" applyFont="1" applyFill="1" applyAlignment="1">
      <alignment/>
    </xf>
    <xf numFmtId="40" fontId="64" fillId="11" borderId="0" xfId="53" applyFont="1" applyFill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99"/>
  <sheetViews>
    <sheetView showGridLines="0" tabSelected="1" zoomScaleSheetLayoutView="100" zoomScalePageLayoutView="0" workbookViewId="0" topLeftCell="A52">
      <selection activeCell="K7" sqref="K7"/>
    </sheetView>
  </sheetViews>
  <sheetFormatPr defaultColWidth="11.421875" defaultRowHeight="12.75"/>
  <cols>
    <col min="1" max="1" width="12.28125" style="92" customWidth="1"/>
    <col min="2" max="2" width="6.421875" style="5" customWidth="1"/>
    <col min="3" max="3" width="19.8515625" style="5" customWidth="1"/>
    <col min="4" max="4" width="8.7109375" style="5" customWidth="1"/>
    <col min="5" max="5" width="9.57421875" style="5" customWidth="1"/>
    <col min="6" max="6" width="8.00390625" style="5" customWidth="1"/>
    <col min="7" max="7" width="3.00390625" style="5" customWidth="1"/>
    <col min="8" max="8" width="10.28125" style="5" customWidth="1"/>
    <col min="9" max="9" width="2.140625" style="5" hidden="1" customWidth="1"/>
    <col min="10" max="10" width="3.28125" style="5" customWidth="1"/>
    <col min="11" max="11" width="13.28125" style="103" customWidth="1"/>
    <col min="12" max="13" width="11.421875" style="5" hidden="1" customWidth="1"/>
    <col min="14" max="16384" width="11.421875" style="5" customWidth="1"/>
  </cols>
  <sheetData>
    <row r="1" spans="1:13" ht="20.25">
      <c r="A1" s="77" t="s">
        <v>14</v>
      </c>
      <c r="B1" s="1"/>
      <c r="C1" s="2"/>
      <c r="D1" s="3"/>
      <c r="E1" s="3"/>
      <c r="F1" s="3"/>
      <c r="G1" s="1"/>
      <c r="H1" s="1"/>
      <c r="I1" s="4"/>
      <c r="J1" s="4"/>
      <c r="M1" s="32"/>
    </row>
    <row r="2" spans="1:13" ht="20.25">
      <c r="A2" s="77" t="s">
        <v>16</v>
      </c>
      <c r="B2" s="6"/>
      <c r="C2" s="7"/>
      <c r="D2" s="8"/>
      <c r="E2" s="6"/>
      <c r="F2" s="6"/>
      <c r="G2" s="6"/>
      <c r="H2" s="6"/>
      <c r="I2" s="6"/>
      <c r="J2" s="6"/>
      <c r="M2" s="32"/>
    </row>
    <row r="3" spans="1:13" ht="17.25" customHeight="1">
      <c r="A3" s="77"/>
      <c r="B3" s="6"/>
      <c r="C3" s="7"/>
      <c r="D3" s="8"/>
      <c r="E3" s="6"/>
      <c r="F3" s="6"/>
      <c r="G3" s="6"/>
      <c r="H3" s="6"/>
      <c r="I3" s="6"/>
      <c r="J3" s="6"/>
      <c r="M3" s="32"/>
    </row>
    <row r="4" spans="1:11" ht="18.75">
      <c r="A4" s="79"/>
      <c r="B4" s="49"/>
      <c r="C4" s="60" t="s">
        <v>84</v>
      </c>
      <c r="D4" s="51"/>
      <c r="E4" s="51"/>
      <c r="F4" s="51"/>
      <c r="G4" s="1"/>
      <c r="H4" s="10"/>
      <c r="I4" s="10"/>
      <c r="J4" s="10"/>
      <c r="K4" s="103" t="s">
        <v>0</v>
      </c>
    </row>
    <row r="5" spans="1:10" ht="9.75" customHeight="1">
      <c r="A5" s="79"/>
      <c r="B5" s="49"/>
      <c r="C5" s="50"/>
      <c r="D5" s="51"/>
      <c r="E5" s="51"/>
      <c r="F5" s="51"/>
      <c r="G5" s="1"/>
      <c r="H5" s="10"/>
      <c r="I5" s="10"/>
      <c r="J5" s="10"/>
    </row>
    <row r="6" spans="1:12" ht="18.75">
      <c r="A6" s="80" t="s">
        <v>85</v>
      </c>
      <c r="B6" s="52"/>
      <c r="C6" s="50"/>
      <c r="D6" s="52"/>
      <c r="E6" s="52"/>
      <c r="F6" s="52"/>
      <c r="G6" s="12" t="s">
        <v>1</v>
      </c>
      <c r="I6" s="13"/>
      <c r="J6" s="13"/>
      <c r="K6" s="104">
        <v>28472.5</v>
      </c>
      <c r="L6" s="39"/>
    </row>
    <row r="7" spans="1:12" ht="15" customHeight="1">
      <c r="A7" s="80"/>
      <c r="B7" s="12"/>
      <c r="C7" s="9"/>
      <c r="D7" s="12"/>
      <c r="E7" s="12"/>
      <c r="F7" s="12"/>
      <c r="G7" s="12"/>
      <c r="H7" s="13"/>
      <c r="I7" s="13"/>
      <c r="J7" s="13"/>
      <c r="K7" s="105" t="s">
        <v>1</v>
      </c>
      <c r="L7" s="39"/>
    </row>
    <row r="8" spans="1:11" s="18" customFormat="1" ht="15.75" customHeight="1">
      <c r="A8" s="81" t="s">
        <v>2</v>
      </c>
      <c r="B8" s="14"/>
      <c r="C8" s="15"/>
      <c r="D8" s="16"/>
      <c r="E8" s="17"/>
      <c r="F8" s="17"/>
      <c r="G8" s="47"/>
      <c r="H8" s="17"/>
      <c r="I8" s="17"/>
      <c r="J8" s="17"/>
      <c r="K8" s="105"/>
    </row>
    <row r="9" spans="1:11" s="18" customFormat="1" ht="15" customHeight="1">
      <c r="A9" s="93">
        <v>50004</v>
      </c>
      <c r="B9" s="19" t="s">
        <v>17</v>
      </c>
      <c r="C9" s="14"/>
      <c r="D9" s="19"/>
      <c r="E9" s="20"/>
      <c r="F9" s="20"/>
      <c r="G9" s="47" t="s">
        <v>1</v>
      </c>
      <c r="H9" s="58">
        <f>1086.49+62545.58+34.75</f>
        <v>63666.82</v>
      </c>
      <c r="I9" s="21"/>
      <c r="J9" s="21"/>
      <c r="K9" s="103">
        <f>H9</f>
        <v>63666.82</v>
      </c>
    </row>
    <row r="10" spans="1:11" s="18" customFormat="1" ht="10.5" customHeight="1">
      <c r="A10" s="82"/>
      <c r="B10" s="19"/>
      <c r="C10" s="14"/>
      <c r="D10" s="19"/>
      <c r="E10" s="20"/>
      <c r="F10" s="20"/>
      <c r="G10" s="47"/>
      <c r="H10" s="47"/>
      <c r="I10" s="21"/>
      <c r="J10" s="21"/>
      <c r="K10" s="105"/>
    </row>
    <row r="11" spans="1:11" s="18" customFormat="1" ht="15" customHeight="1">
      <c r="A11" s="81" t="s">
        <v>3</v>
      </c>
      <c r="B11" s="14"/>
      <c r="C11" s="15"/>
      <c r="D11" s="16"/>
      <c r="E11" s="17"/>
      <c r="F11" s="17"/>
      <c r="G11" s="47" t="s">
        <v>1</v>
      </c>
      <c r="H11" s="20">
        <f>H12+H18+H40</f>
        <v>64370.50000000001</v>
      </c>
      <c r="I11" s="17"/>
      <c r="J11" s="17"/>
      <c r="K11" s="103"/>
    </row>
    <row r="12" spans="1:11" s="18" customFormat="1" ht="15" customHeight="1">
      <c r="A12" s="113"/>
      <c r="B12" s="14" t="s">
        <v>82</v>
      </c>
      <c r="C12" s="15"/>
      <c r="D12" s="16"/>
      <c r="E12" s="17"/>
      <c r="F12" s="17"/>
      <c r="G12" s="47"/>
      <c r="H12" s="20">
        <f>SUM(H13:H16)</f>
        <v>6514.57</v>
      </c>
      <c r="I12" s="17"/>
      <c r="J12" s="17"/>
      <c r="K12" s="103"/>
    </row>
    <row r="13" spans="1:11" s="18" customFormat="1" ht="15" customHeight="1">
      <c r="A13" s="94">
        <v>40029</v>
      </c>
      <c r="B13" s="59" t="s">
        <v>43</v>
      </c>
      <c r="C13" s="16" t="s">
        <v>52</v>
      </c>
      <c r="D13" s="16"/>
      <c r="E13" s="16"/>
      <c r="F13" s="16"/>
      <c r="G13" s="42" t="s">
        <v>1</v>
      </c>
      <c r="H13" s="74">
        <v>648</v>
      </c>
      <c r="I13" s="16"/>
      <c r="J13" s="16"/>
      <c r="K13" s="105"/>
    </row>
    <row r="14" spans="1:11" s="18" customFormat="1" ht="15" customHeight="1">
      <c r="A14" s="94">
        <v>40009</v>
      </c>
      <c r="B14" s="59" t="s">
        <v>24</v>
      </c>
      <c r="C14" s="16" t="s">
        <v>53</v>
      </c>
      <c r="D14" s="16"/>
      <c r="E14" s="16"/>
      <c r="F14" s="16"/>
      <c r="G14" s="42" t="s">
        <v>1</v>
      </c>
      <c r="H14" s="74">
        <v>528</v>
      </c>
      <c r="I14" s="16"/>
      <c r="J14" s="16"/>
      <c r="K14" s="106"/>
    </row>
    <row r="15" spans="1:11" s="18" customFormat="1" ht="15" customHeight="1">
      <c r="A15" s="94" t="s">
        <v>50</v>
      </c>
      <c r="B15" s="59" t="s">
        <v>25</v>
      </c>
      <c r="C15" s="16" t="s">
        <v>56</v>
      </c>
      <c r="D15" s="16"/>
      <c r="E15" s="16"/>
      <c r="F15" s="16"/>
      <c r="G15" s="42" t="s">
        <v>1</v>
      </c>
      <c r="H15" s="75">
        <v>4914.75</v>
      </c>
      <c r="I15" s="16"/>
      <c r="J15" s="16"/>
      <c r="K15" s="107"/>
    </row>
    <row r="16" spans="1:11" s="18" customFormat="1" ht="15" customHeight="1">
      <c r="A16" s="94"/>
      <c r="B16" s="59" t="s">
        <v>26</v>
      </c>
      <c r="C16" s="16" t="s">
        <v>68</v>
      </c>
      <c r="D16" s="16"/>
      <c r="E16" s="16"/>
      <c r="F16" s="16"/>
      <c r="G16" s="42" t="s">
        <v>1</v>
      </c>
      <c r="H16" s="75">
        <f>407.82+16</f>
        <v>423.82</v>
      </c>
      <c r="I16" s="16"/>
      <c r="J16" s="16"/>
      <c r="K16" s="107"/>
    </row>
    <row r="17" ht="12.75"/>
    <row r="18" spans="1:11" s="18" customFormat="1" ht="15" customHeight="1">
      <c r="A18" s="94"/>
      <c r="B18" s="14" t="s">
        <v>83</v>
      </c>
      <c r="G18" s="61" t="s">
        <v>1</v>
      </c>
      <c r="H18" s="56">
        <f>SUM(H19:H38)</f>
        <v>57664.97000000001</v>
      </c>
      <c r="I18" s="16"/>
      <c r="J18" s="16"/>
      <c r="K18" s="114"/>
    </row>
    <row r="19" spans="1:11" s="18" customFormat="1" ht="15" customHeight="1">
      <c r="A19" s="94">
        <v>40054</v>
      </c>
      <c r="B19" s="59" t="s">
        <v>27</v>
      </c>
      <c r="C19" s="23" t="s">
        <v>38</v>
      </c>
      <c r="D19" s="16"/>
      <c r="E19" s="16"/>
      <c r="F19" s="16"/>
      <c r="G19" s="42" t="s">
        <v>1</v>
      </c>
      <c r="H19" s="48">
        <f>482.13+250+767.66+500</f>
        <v>1999.79</v>
      </c>
      <c r="I19" s="16"/>
      <c r="J19" s="16"/>
      <c r="K19" s="108"/>
    </row>
    <row r="20" spans="1:11" s="18" customFormat="1" ht="15" customHeight="1">
      <c r="A20" s="95">
        <v>40037</v>
      </c>
      <c r="B20" s="59" t="s">
        <v>28</v>
      </c>
      <c r="C20" s="23" t="s">
        <v>51</v>
      </c>
      <c r="D20" s="16"/>
      <c r="E20" s="16"/>
      <c r="F20" s="16"/>
      <c r="G20" s="42" t="s">
        <v>1</v>
      </c>
      <c r="H20" s="76">
        <f>1461.97+1545.55+2100+1422+2600</f>
        <v>9129.52</v>
      </c>
      <c r="I20" s="72"/>
      <c r="J20" s="73"/>
      <c r="K20" s="105"/>
    </row>
    <row r="21" spans="1:11" s="18" customFormat="1" ht="15" customHeight="1">
      <c r="A21" s="94">
        <v>40034</v>
      </c>
      <c r="B21" s="59" t="s">
        <v>29</v>
      </c>
      <c r="C21" s="23" t="s">
        <v>45</v>
      </c>
      <c r="D21" s="16"/>
      <c r="E21" s="16"/>
      <c r="F21" s="16"/>
      <c r="G21" s="42" t="s">
        <v>1</v>
      </c>
      <c r="H21" s="48">
        <f>158.73+120.28+60+124.67+77.72+107.4+129.25+127.65+30+163.6+30+123.53+50+50+120.1+50+50+122.87+100+99.01+50+50+25+30+50+20+25</f>
        <v>2144.8099999999995</v>
      </c>
      <c r="I21" s="16"/>
      <c r="J21" s="16"/>
      <c r="K21" s="115"/>
    </row>
    <row r="22" spans="1:11" s="22" customFormat="1" ht="15" customHeight="1">
      <c r="A22" s="95">
        <v>40072</v>
      </c>
      <c r="B22" s="59" t="s">
        <v>30</v>
      </c>
      <c r="C22" s="23" t="s">
        <v>39</v>
      </c>
      <c r="D22" s="16"/>
      <c r="E22" s="16"/>
      <c r="F22" s="16"/>
      <c r="G22" s="42" t="s">
        <v>1</v>
      </c>
      <c r="H22" s="48">
        <f>367.02</f>
        <v>367.02</v>
      </c>
      <c r="I22" s="16"/>
      <c r="J22" s="16"/>
      <c r="K22" s="105"/>
    </row>
    <row r="23" spans="1:11" s="18" customFormat="1" ht="15" customHeight="1">
      <c r="A23" s="94">
        <v>40032</v>
      </c>
      <c r="B23" s="59" t="s">
        <v>57</v>
      </c>
      <c r="C23" s="23" t="s">
        <v>80</v>
      </c>
      <c r="D23" s="16"/>
      <c r="E23" s="16"/>
      <c r="F23" s="16"/>
      <c r="G23" s="42" t="s">
        <v>1</v>
      </c>
      <c r="H23" s="48">
        <f>510</f>
        <v>510</v>
      </c>
      <c r="I23" s="16"/>
      <c r="J23" s="16"/>
      <c r="K23" s="115"/>
    </row>
    <row r="24" spans="1:11" s="18" customFormat="1" ht="15" customHeight="1">
      <c r="A24" s="94">
        <v>40032</v>
      </c>
      <c r="B24" s="59" t="s">
        <v>58</v>
      </c>
      <c r="C24" s="23" t="s">
        <v>77</v>
      </c>
      <c r="D24" s="16"/>
      <c r="E24" s="16"/>
      <c r="F24" s="16"/>
      <c r="G24" s="42" t="s">
        <v>1</v>
      </c>
      <c r="H24" s="48">
        <v>105</v>
      </c>
      <c r="I24" s="16"/>
      <c r="J24" s="16"/>
      <c r="K24" s="115"/>
    </row>
    <row r="25" spans="1:13" s="18" customFormat="1" ht="15" customHeight="1">
      <c r="A25" s="95">
        <v>40069</v>
      </c>
      <c r="B25" s="98" t="s">
        <v>59</v>
      </c>
      <c r="C25" s="99" t="s">
        <v>66</v>
      </c>
      <c r="D25" s="99"/>
      <c r="E25" s="99"/>
      <c r="F25" s="99"/>
      <c r="G25" s="100" t="s">
        <v>1</v>
      </c>
      <c r="H25" s="101">
        <f>1730.27+50+129.4</f>
        <v>1909.67</v>
      </c>
      <c r="I25" s="99"/>
      <c r="J25" s="99"/>
      <c r="K25" s="109"/>
      <c r="L25" s="102"/>
      <c r="M25" s="102"/>
    </row>
    <row r="26" spans="1:13" s="18" customFormat="1" ht="15" customHeight="1">
      <c r="A26" s="95"/>
      <c r="B26" s="98" t="s">
        <v>31</v>
      </c>
      <c r="C26" s="99" t="s">
        <v>74</v>
      </c>
      <c r="D26" s="99"/>
      <c r="E26" s="99"/>
      <c r="F26" s="99"/>
      <c r="G26" s="100" t="s">
        <v>1</v>
      </c>
      <c r="H26" s="101">
        <f>2500+2500+5575</f>
        <v>10575</v>
      </c>
      <c r="I26" s="99"/>
      <c r="J26" s="99"/>
      <c r="K26" s="109"/>
      <c r="L26" s="102"/>
      <c r="M26" s="102"/>
    </row>
    <row r="27" spans="1:13" s="18" customFormat="1" ht="15" customHeight="1">
      <c r="A27" s="95"/>
      <c r="B27" s="98" t="s">
        <v>32</v>
      </c>
      <c r="C27" s="99" t="s">
        <v>91</v>
      </c>
      <c r="D27" s="99"/>
      <c r="E27" s="99"/>
      <c r="F27" s="99"/>
      <c r="G27" s="100" t="s">
        <v>1</v>
      </c>
      <c r="H27" s="101">
        <f>45+30+11</f>
        <v>86</v>
      </c>
      <c r="I27" s="99"/>
      <c r="J27" s="99"/>
      <c r="K27" s="109"/>
      <c r="L27" s="102"/>
      <c r="M27" s="102"/>
    </row>
    <row r="28" spans="1:11" s="18" customFormat="1" ht="15" customHeight="1">
      <c r="A28" s="95" t="s">
        <v>55</v>
      </c>
      <c r="B28" s="59" t="s">
        <v>33</v>
      </c>
      <c r="C28" s="99" t="s">
        <v>69</v>
      </c>
      <c r="D28" s="99"/>
      <c r="E28" s="99"/>
      <c r="F28" s="99"/>
      <c r="G28" s="100" t="s">
        <v>1</v>
      </c>
      <c r="H28" s="48">
        <f>300+1400</f>
        <v>1700</v>
      </c>
      <c r="I28" s="16"/>
      <c r="J28" s="16"/>
      <c r="K28" s="105"/>
    </row>
    <row r="29" spans="1:11" s="18" customFormat="1" ht="15" customHeight="1">
      <c r="A29" s="95"/>
      <c r="B29" s="59" t="s">
        <v>34</v>
      </c>
      <c r="C29" s="23" t="s">
        <v>88</v>
      </c>
      <c r="D29" s="16"/>
      <c r="E29" s="16"/>
      <c r="F29" s="16"/>
      <c r="G29" s="42" t="s">
        <v>1</v>
      </c>
      <c r="H29" s="48">
        <f>125+125</f>
        <v>250</v>
      </c>
      <c r="I29" s="16"/>
      <c r="J29" s="16"/>
      <c r="K29" s="105"/>
    </row>
    <row r="30" spans="1:11" s="18" customFormat="1" ht="15" customHeight="1">
      <c r="A30" s="95">
        <v>40053</v>
      </c>
      <c r="B30" s="59" t="s">
        <v>60</v>
      </c>
      <c r="C30" s="23" t="s">
        <v>70</v>
      </c>
      <c r="D30" s="16"/>
      <c r="E30" s="16"/>
      <c r="F30" s="16"/>
      <c r="G30" s="42" t="s">
        <v>1</v>
      </c>
      <c r="H30" s="48">
        <f>6803.32</f>
        <v>6803.32</v>
      </c>
      <c r="I30" s="16"/>
      <c r="J30" s="16"/>
      <c r="K30" s="105"/>
    </row>
    <row r="31" spans="1:11" s="56" customFormat="1" ht="15" customHeight="1">
      <c r="A31" s="94">
        <v>40021</v>
      </c>
      <c r="B31" s="59" t="s">
        <v>35</v>
      </c>
      <c r="C31" s="23" t="s">
        <v>73</v>
      </c>
      <c r="D31" s="16"/>
      <c r="E31" s="16"/>
      <c r="F31" s="16"/>
      <c r="G31" s="62" t="s">
        <v>1</v>
      </c>
      <c r="H31" s="48">
        <f>86.32+35+16+258.6+35.84+53.65+132+67.75+98.7+59.62+5.25</f>
        <v>848.73</v>
      </c>
      <c r="I31" s="16"/>
      <c r="J31" s="16"/>
      <c r="K31" s="105"/>
    </row>
    <row r="32" spans="1:11" s="18" customFormat="1" ht="15" customHeight="1">
      <c r="A32" s="95" t="s">
        <v>49</v>
      </c>
      <c r="B32" s="59" t="s">
        <v>36</v>
      </c>
      <c r="C32" s="23" t="s">
        <v>41</v>
      </c>
      <c r="D32" s="16"/>
      <c r="E32" s="16"/>
      <c r="F32" s="16"/>
      <c r="G32" s="42" t="s">
        <v>1</v>
      </c>
      <c r="H32" s="48">
        <f>2000+250+200</f>
        <v>2450</v>
      </c>
      <c r="I32" s="16"/>
      <c r="J32" s="16"/>
      <c r="K32" s="105"/>
    </row>
    <row r="33" spans="1:11" s="18" customFormat="1" ht="15" customHeight="1">
      <c r="A33" s="95">
        <v>40049</v>
      </c>
      <c r="B33" s="59" t="s">
        <v>37</v>
      </c>
      <c r="C33" s="23" t="s">
        <v>40</v>
      </c>
      <c r="D33" s="16"/>
      <c r="E33" s="16"/>
      <c r="F33" s="16"/>
      <c r="G33" s="42" t="s">
        <v>1</v>
      </c>
      <c r="H33" s="48">
        <f>8.4+9932</f>
        <v>9940.4</v>
      </c>
      <c r="I33" s="16"/>
      <c r="J33" s="16"/>
      <c r="K33" s="105"/>
    </row>
    <row r="34" spans="1:11" s="18" customFormat="1" ht="15" customHeight="1">
      <c r="A34" s="95" t="s">
        <v>48</v>
      </c>
      <c r="B34" s="59" t="s">
        <v>67</v>
      </c>
      <c r="C34" s="23" t="s">
        <v>42</v>
      </c>
      <c r="D34" s="16"/>
      <c r="E34" s="16"/>
      <c r="F34" s="16"/>
      <c r="G34" s="42" t="s">
        <v>1</v>
      </c>
      <c r="H34" s="48">
        <f>71.31+82.15+71.9+1404.66</f>
        <v>1630.02</v>
      </c>
      <c r="I34" s="16"/>
      <c r="J34" s="16"/>
      <c r="K34" s="105"/>
    </row>
    <row r="35" spans="1:11" s="18" customFormat="1" ht="15" customHeight="1">
      <c r="A35" s="95"/>
      <c r="B35" s="59" t="s">
        <v>71</v>
      </c>
      <c r="C35" s="23" t="s">
        <v>94</v>
      </c>
      <c r="D35" s="16"/>
      <c r="E35" s="16"/>
      <c r="F35" s="16"/>
      <c r="G35" s="42" t="s">
        <v>1</v>
      </c>
      <c r="H35" s="48">
        <v>140</v>
      </c>
      <c r="I35" s="16"/>
      <c r="J35" s="16"/>
      <c r="K35" s="105"/>
    </row>
    <row r="36" spans="1:11" s="18" customFormat="1" ht="15" customHeight="1">
      <c r="A36" s="95"/>
      <c r="B36" s="59" t="s">
        <v>75</v>
      </c>
      <c r="C36" s="23" t="s">
        <v>72</v>
      </c>
      <c r="D36" s="16"/>
      <c r="E36" s="16"/>
      <c r="F36" s="16"/>
      <c r="G36" s="42" t="s">
        <v>1</v>
      </c>
      <c r="H36" s="48">
        <f>755.5+652.85+522.28+652.85+755.5+391.71</f>
        <v>3730.69</v>
      </c>
      <c r="I36" s="16"/>
      <c r="J36" s="16"/>
      <c r="K36" s="105"/>
    </row>
    <row r="37" spans="1:11" s="18" customFormat="1" ht="15" customHeight="1">
      <c r="A37" s="95"/>
      <c r="B37" s="59" t="s">
        <v>78</v>
      </c>
      <c r="C37" s="23" t="s">
        <v>90</v>
      </c>
      <c r="D37" s="16"/>
      <c r="E37" s="16"/>
      <c r="F37" s="16"/>
      <c r="G37" s="42" t="s">
        <v>1</v>
      </c>
      <c r="H37" s="48">
        <v>465</v>
      </c>
      <c r="I37" s="16"/>
      <c r="J37" s="16"/>
      <c r="K37" s="105"/>
    </row>
    <row r="38" spans="1:11" s="18" customFormat="1" ht="15" customHeight="1">
      <c r="A38" s="95"/>
      <c r="B38" s="59" t="s">
        <v>79</v>
      </c>
      <c r="C38" s="23" t="s">
        <v>76</v>
      </c>
      <c r="D38" s="16"/>
      <c r="E38" s="16"/>
      <c r="F38" s="16"/>
      <c r="G38" s="42" t="s">
        <v>1</v>
      </c>
      <c r="H38" s="48">
        <f>180+1915+785</f>
        <v>2880</v>
      </c>
      <c r="I38" s="16"/>
      <c r="J38" s="16"/>
      <c r="K38" s="105"/>
    </row>
    <row r="39" spans="1:14" s="18" customFormat="1" ht="15" customHeight="1">
      <c r="A39" s="95"/>
      <c r="B39" s="59"/>
      <c r="C39" s="23"/>
      <c r="D39" s="16"/>
      <c r="E39" s="16"/>
      <c r="F39" s="16"/>
      <c r="G39" s="42"/>
      <c r="H39" s="48"/>
      <c r="I39" s="16"/>
      <c r="J39" s="16"/>
      <c r="K39" s="105"/>
      <c r="N39" s="18" t="s">
        <v>89</v>
      </c>
    </row>
    <row r="40" spans="1:11" s="18" customFormat="1" ht="15" customHeight="1">
      <c r="A40" s="95"/>
      <c r="B40" s="14" t="s">
        <v>61</v>
      </c>
      <c r="C40" s="23"/>
      <c r="D40" s="16"/>
      <c r="E40" s="16"/>
      <c r="F40" s="16"/>
      <c r="G40" s="42"/>
      <c r="H40" s="112">
        <f>SUM(H41:H41)</f>
        <v>190.95999999999998</v>
      </c>
      <c r="I40" s="16"/>
      <c r="J40" s="16"/>
      <c r="K40" s="105"/>
    </row>
    <row r="41" spans="1:11" s="18" customFormat="1" ht="15" customHeight="1">
      <c r="A41" s="96"/>
      <c r="B41" s="59" t="s">
        <v>62</v>
      </c>
      <c r="C41" s="23" t="s">
        <v>63</v>
      </c>
      <c r="D41" s="16"/>
      <c r="E41" s="16"/>
      <c r="F41" s="16"/>
      <c r="G41" s="42" t="s">
        <v>1</v>
      </c>
      <c r="H41" s="42">
        <f>2.32+188.64</f>
        <v>190.95999999999998</v>
      </c>
      <c r="I41" s="16"/>
      <c r="J41" s="16"/>
      <c r="K41" s="103"/>
    </row>
    <row r="42" spans="1:10" s="18" customFormat="1" ht="15" customHeight="1">
      <c r="A42" s="83"/>
      <c r="B42" s="24"/>
      <c r="C42" s="23"/>
      <c r="D42" s="16"/>
      <c r="E42" s="16"/>
      <c r="F42" s="16"/>
      <c r="G42" s="42" t="s">
        <v>1</v>
      </c>
      <c r="H42" s="42"/>
      <c r="I42" s="16"/>
      <c r="J42" s="16"/>
    </row>
    <row r="43" spans="1:11" s="18" customFormat="1" ht="15" customHeight="1">
      <c r="A43" s="83"/>
      <c r="B43" s="24"/>
      <c r="C43" s="23"/>
      <c r="D43" s="16"/>
      <c r="E43" s="16"/>
      <c r="F43" s="16"/>
      <c r="G43" s="42"/>
      <c r="H43" s="42"/>
      <c r="I43" s="16"/>
      <c r="J43" s="16"/>
      <c r="K43" s="103"/>
    </row>
    <row r="44" spans="1:11" s="18" customFormat="1" ht="15" customHeight="1">
      <c r="A44" s="83"/>
      <c r="B44" s="24"/>
      <c r="C44" s="23"/>
      <c r="D44" s="16"/>
      <c r="E44" s="16"/>
      <c r="F44" s="16"/>
      <c r="G44" s="42"/>
      <c r="H44" s="42"/>
      <c r="I44" s="16"/>
      <c r="J44" s="16"/>
      <c r="K44" s="103"/>
    </row>
    <row r="45" spans="1:11" s="18" customFormat="1" ht="15" customHeight="1">
      <c r="A45" s="83"/>
      <c r="B45" s="24"/>
      <c r="C45" s="23"/>
      <c r="D45" s="16"/>
      <c r="E45" s="16"/>
      <c r="F45" s="16"/>
      <c r="G45" s="42"/>
      <c r="H45" s="42"/>
      <c r="I45" s="16"/>
      <c r="J45" s="16"/>
      <c r="K45" s="103"/>
    </row>
    <row r="46" spans="1:11" s="18" customFormat="1" ht="15" customHeight="1">
      <c r="A46" s="83"/>
      <c r="B46" s="24"/>
      <c r="C46" s="23"/>
      <c r="D46" s="16"/>
      <c r="E46" s="16"/>
      <c r="F46" s="16"/>
      <c r="G46" s="42"/>
      <c r="H46" s="42"/>
      <c r="I46" s="16"/>
      <c r="J46" s="16"/>
      <c r="K46" s="103"/>
    </row>
    <row r="47" spans="1:11" s="18" customFormat="1" ht="15" customHeight="1">
      <c r="A47" s="83"/>
      <c r="B47" s="24"/>
      <c r="C47" s="23"/>
      <c r="D47" s="16"/>
      <c r="E47" s="16"/>
      <c r="F47" s="16"/>
      <c r="G47" s="42"/>
      <c r="H47" s="42"/>
      <c r="I47" s="16"/>
      <c r="J47" s="16"/>
      <c r="K47" s="103"/>
    </row>
    <row r="48" spans="1:11" s="18" customFormat="1" ht="15" customHeight="1">
      <c r="A48" s="83"/>
      <c r="B48" s="24"/>
      <c r="C48" s="23"/>
      <c r="D48" s="16"/>
      <c r="E48" s="16"/>
      <c r="F48" s="16"/>
      <c r="G48" s="42"/>
      <c r="H48" s="42"/>
      <c r="I48" s="16"/>
      <c r="J48" s="16"/>
      <c r="K48" s="103"/>
    </row>
    <row r="49" spans="1:11" s="18" customFormat="1" ht="15" customHeight="1">
      <c r="A49" s="83"/>
      <c r="B49" s="24"/>
      <c r="C49" s="23"/>
      <c r="D49" s="16"/>
      <c r="E49" s="16"/>
      <c r="F49" s="16"/>
      <c r="G49" s="42"/>
      <c r="H49" s="42"/>
      <c r="I49" s="16"/>
      <c r="J49" s="16"/>
      <c r="K49" s="103"/>
    </row>
    <row r="50" spans="1:11" s="18" customFormat="1" ht="15" customHeight="1">
      <c r="A50" s="83"/>
      <c r="B50" s="24"/>
      <c r="C50" s="23"/>
      <c r="D50" s="16"/>
      <c r="E50" s="16"/>
      <c r="F50" s="16"/>
      <c r="G50" s="42"/>
      <c r="H50" s="42"/>
      <c r="I50" s="16"/>
      <c r="J50" s="16"/>
      <c r="K50" s="103"/>
    </row>
    <row r="51" spans="1:11" s="18" customFormat="1" ht="15" customHeight="1">
      <c r="A51" s="83"/>
      <c r="B51" s="24"/>
      <c r="C51" s="23"/>
      <c r="D51" s="16"/>
      <c r="E51" s="16"/>
      <c r="F51" s="16"/>
      <c r="G51" s="42"/>
      <c r="H51" s="42"/>
      <c r="I51" s="16"/>
      <c r="J51" s="16"/>
      <c r="K51" s="103"/>
    </row>
    <row r="52" spans="1:11" s="18" customFormat="1" ht="18.75">
      <c r="A52" s="84"/>
      <c r="B52" s="16"/>
      <c r="C52" s="26" t="s">
        <v>4</v>
      </c>
      <c r="D52" s="27"/>
      <c r="E52" s="27"/>
      <c r="F52" s="28"/>
      <c r="G52" s="29" t="s">
        <v>1</v>
      </c>
      <c r="H52" s="29"/>
      <c r="I52" s="16" t="s">
        <v>1</v>
      </c>
      <c r="J52" s="16"/>
      <c r="K52" s="103"/>
    </row>
    <row r="53" spans="1:13" s="32" customFormat="1" ht="15" customHeight="1">
      <c r="A53" s="85"/>
      <c r="B53" s="30"/>
      <c r="C53" s="31"/>
      <c r="D53" s="16"/>
      <c r="E53" s="15"/>
      <c r="F53" s="15"/>
      <c r="G53" s="63" t="s">
        <v>1</v>
      </c>
      <c r="H53" s="30"/>
      <c r="I53" s="30"/>
      <c r="J53" s="30"/>
      <c r="K53" s="103"/>
      <c r="M53" s="5"/>
    </row>
    <row r="54" spans="1:11" s="32" customFormat="1" ht="15" customHeight="1">
      <c r="A54" s="86" t="s">
        <v>5</v>
      </c>
      <c r="B54" s="33"/>
      <c r="C54" s="23"/>
      <c r="D54" s="16"/>
      <c r="E54" s="16"/>
      <c r="F54" s="16"/>
      <c r="G54" s="64" t="s">
        <v>1</v>
      </c>
      <c r="H54" s="31"/>
      <c r="I54" s="30"/>
      <c r="J54" s="30"/>
      <c r="K54" s="103"/>
    </row>
    <row r="55" spans="1:58" s="35" customFormat="1" ht="15" customHeight="1">
      <c r="A55" s="97"/>
      <c r="B55" s="16" t="s">
        <v>12</v>
      </c>
      <c r="C55" s="23"/>
      <c r="D55" s="16"/>
      <c r="E55" s="16"/>
      <c r="F55" s="16"/>
      <c r="G55" s="62" t="s">
        <v>1</v>
      </c>
      <c r="H55" s="44">
        <v>8.28</v>
      </c>
      <c r="I55" s="45"/>
      <c r="J55" s="45"/>
      <c r="K55" s="103"/>
      <c r="L55" s="32"/>
      <c r="M55" s="32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</row>
    <row r="56" spans="1:58" s="35" customFormat="1" ht="15" customHeight="1">
      <c r="A56" s="97"/>
      <c r="B56" s="16" t="s">
        <v>44</v>
      </c>
      <c r="C56" s="23"/>
      <c r="D56" s="16"/>
      <c r="E56" s="16"/>
      <c r="F56" s="16"/>
      <c r="G56" s="62" t="s">
        <v>1</v>
      </c>
      <c r="H56" s="116">
        <f>H9</f>
        <v>63666.82</v>
      </c>
      <c r="I56" s="45"/>
      <c r="J56" s="45"/>
      <c r="K56" s="103"/>
      <c r="L56" s="32"/>
      <c r="M56" s="32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</row>
    <row r="57" spans="1:58" s="35" customFormat="1" ht="15" customHeight="1">
      <c r="A57" s="97"/>
      <c r="B57" s="16" t="s">
        <v>92</v>
      </c>
      <c r="C57" s="23"/>
      <c r="D57" s="16"/>
      <c r="E57" s="16"/>
      <c r="F57" s="16"/>
      <c r="G57" s="62" t="s">
        <v>1</v>
      </c>
      <c r="H57" s="116">
        <v>10000</v>
      </c>
      <c r="I57" s="45"/>
      <c r="J57" s="45"/>
      <c r="K57" s="103"/>
      <c r="L57" s="32"/>
      <c r="M57" s="32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</row>
    <row r="58" spans="1:58" s="35" customFormat="1" ht="15" customHeight="1">
      <c r="A58" s="97"/>
      <c r="B58" s="16" t="s">
        <v>64</v>
      </c>
      <c r="C58" s="23"/>
      <c r="D58" s="16"/>
      <c r="E58" s="16"/>
      <c r="F58" s="16"/>
      <c r="G58" s="62" t="s">
        <v>1</v>
      </c>
      <c r="H58" s="116">
        <v>20896.22</v>
      </c>
      <c r="I58" s="45"/>
      <c r="J58" s="45"/>
      <c r="K58" s="103"/>
      <c r="L58" s="32"/>
      <c r="M58" s="32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</row>
    <row r="59" spans="1:58" s="35" customFormat="1" ht="15" customHeight="1">
      <c r="A59" s="97"/>
      <c r="B59" s="16" t="s">
        <v>95</v>
      </c>
      <c r="C59" s="23"/>
      <c r="D59" s="16"/>
      <c r="E59" s="16"/>
      <c r="F59" s="16"/>
      <c r="G59" s="62" t="s">
        <v>1</v>
      </c>
      <c r="H59" s="116">
        <v>50</v>
      </c>
      <c r="I59" s="45"/>
      <c r="J59" s="45"/>
      <c r="K59" s="103"/>
      <c r="L59" s="32"/>
      <c r="M59" s="32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</row>
    <row r="60" spans="1:11" s="32" customFormat="1" ht="15" customHeight="1">
      <c r="A60" s="97"/>
      <c r="B60" s="16" t="s">
        <v>21</v>
      </c>
      <c r="G60" s="65" t="s">
        <v>1</v>
      </c>
      <c r="H60" s="43">
        <v>52685.18</v>
      </c>
      <c r="I60" s="25"/>
      <c r="J60" s="25"/>
      <c r="K60" s="110">
        <f>H55+H56+H57-H58-H59-H60</f>
        <v>43.700000000004366</v>
      </c>
    </row>
    <row r="61" spans="1:11" s="32" customFormat="1" ht="15" customHeight="1">
      <c r="A61" s="78"/>
      <c r="C61" s="23"/>
      <c r="D61" s="16"/>
      <c r="E61" s="16"/>
      <c r="F61" s="16"/>
      <c r="G61" s="64" t="s">
        <v>1</v>
      </c>
      <c r="H61" s="44"/>
      <c r="I61" s="16"/>
      <c r="J61" s="16"/>
      <c r="K61" s="103"/>
    </row>
    <row r="62" spans="1:11" s="32" customFormat="1" ht="15" customHeight="1">
      <c r="A62" s="86" t="s">
        <v>6</v>
      </c>
      <c r="B62" s="33"/>
      <c r="C62" s="23"/>
      <c r="D62" s="16"/>
      <c r="E62" s="16"/>
      <c r="F62" s="16"/>
      <c r="G62" s="64" t="s">
        <v>1</v>
      </c>
      <c r="H62" s="30"/>
      <c r="I62" s="30"/>
      <c r="J62" s="30"/>
      <c r="K62" s="103"/>
    </row>
    <row r="63" spans="1:11" s="32" customFormat="1" ht="15" customHeight="1">
      <c r="A63" s="87"/>
      <c r="B63" s="16" t="s">
        <v>7</v>
      </c>
      <c r="C63" s="23"/>
      <c r="D63" s="16"/>
      <c r="E63" s="16"/>
      <c r="F63" s="16"/>
      <c r="G63" s="64" t="s">
        <v>1</v>
      </c>
      <c r="H63" s="71">
        <v>30761.99</v>
      </c>
      <c r="I63" s="19"/>
      <c r="J63" s="19"/>
      <c r="K63" s="103"/>
    </row>
    <row r="64" spans="1:11" s="32" customFormat="1" ht="15" customHeight="1">
      <c r="A64" s="87"/>
      <c r="B64" s="16" t="s">
        <v>65</v>
      </c>
      <c r="C64" s="23"/>
      <c r="D64" s="16"/>
      <c r="E64" s="16"/>
      <c r="F64" s="16"/>
      <c r="G64" s="64" t="s">
        <v>1</v>
      </c>
      <c r="H64" s="117">
        <f>H58</f>
        <v>20896.22</v>
      </c>
      <c r="I64" s="19"/>
      <c r="J64" s="19"/>
      <c r="K64" s="103"/>
    </row>
    <row r="65" spans="1:11" s="32" customFormat="1" ht="15" customHeight="1">
      <c r="A65" s="87"/>
      <c r="B65" s="16" t="s">
        <v>93</v>
      </c>
      <c r="C65" s="23"/>
      <c r="D65" s="16"/>
      <c r="E65" s="16"/>
      <c r="F65" s="16"/>
      <c r="G65" s="64" t="s">
        <v>1</v>
      </c>
      <c r="H65" s="117">
        <f>H57</f>
        <v>10000</v>
      </c>
      <c r="I65" s="19"/>
      <c r="J65" s="19"/>
      <c r="K65" s="103"/>
    </row>
    <row r="66" spans="1:13" s="32" customFormat="1" ht="15" customHeight="1">
      <c r="A66" s="87"/>
      <c r="B66" s="16" t="s">
        <v>22</v>
      </c>
      <c r="C66" s="23"/>
      <c r="D66" s="16"/>
      <c r="E66" s="16"/>
      <c r="F66" s="16"/>
      <c r="G66" s="46" t="s">
        <v>1</v>
      </c>
      <c r="H66" s="57">
        <f>41658.21-30214.67</f>
        <v>11443.54</v>
      </c>
      <c r="I66" s="19"/>
      <c r="J66" s="19"/>
      <c r="K66" s="111">
        <f>H63+H64-H65-H66</f>
        <v>30214.670000000006</v>
      </c>
      <c r="M66" s="41"/>
    </row>
    <row r="67" spans="1:13" s="32" customFormat="1" ht="15" customHeight="1">
      <c r="A67" s="87"/>
      <c r="B67" s="16"/>
      <c r="C67" s="23"/>
      <c r="D67" s="16"/>
      <c r="E67" s="16"/>
      <c r="F67" s="16"/>
      <c r="G67" s="46"/>
      <c r="H67" s="70"/>
      <c r="I67" s="19"/>
      <c r="J67" s="19"/>
      <c r="K67" s="111"/>
      <c r="M67" s="41"/>
    </row>
    <row r="68" spans="1:13" s="32" customFormat="1" ht="15" customHeight="1">
      <c r="A68" s="86" t="s">
        <v>23</v>
      </c>
      <c r="B68" s="33"/>
      <c r="C68" s="23"/>
      <c r="D68" s="16"/>
      <c r="E68" s="16"/>
      <c r="F68" s="16"/>
      <c r="G68" s="64" t="s">
        <v>1</v>
      </c>
      <c r="H68" s="30"/>
      <c r="I68" s="30"/>
      <c r="J68" s="30"/>
      <c r="K68" s="103"/>
      <c r="M68" s="41"/>
    </row>
    <row r="69" spans="1:13" s="32" customFormat="1" ht="15" customHeight="1">
      <c r="A69" s="87"/>
      <c r="B69" s="16" t="s">
        <v>7</v>
      </c>
      <c r="C69" s="23"/>
      <c r="D69" s="16"/>
      <c r="E69" s="16"/>
      <c r="F69" s="16"/>
      <c r="G69" s="64" t="s">
        <v>1</v>
      </c>
      <c r="H69" s="28">
        <v>-2972.77</v>
      </c>
      <c r="I69" s="19"/>
      <c r="J69" s="19"/>
      <c r="K69" s="103"/>
      <c r="M69" s="41"/>
    </row>
    <row r="70" spans="1:13" s="32" customFormat="1" ht="15" customHeight="1">
      <c r="A70" s="87"/>
      <c r="B70" s="16" t="s">
        <v>22</v>
      </c>
      <c r="C70" s="23"/>
      <c r="D70" s="16"/>
      <c r="E70" s="16"/>
      <c r="F70" s="16"/>
      <c r="G70" s="46" t="s">
        <v>1</v>
      </c>
      <c r="H70" s="57">
        <v>241.78</v>
      </c>
      <c r="I70" s="71"/>
      <c r="J70" s="71"/>
      <c r="K70" s="111">
        <f>H69-H70</f>
        <v>-3214.55</v>
      </c>
      <c r="M70" s="41"/>
    </row>
    <row r="71" spans="1:13" s="32" customFormat="1" ht="15" customHeight="1">
      <c r="A71" s="87"/>
      <c r="B71" s="16"/>
      <c r="C71" s="23"/>
      <c r="D71" s="16"/>
      <c r="E71" s="16"/>
      <c r="F71" s="16"/>
      <c r="G71" s="46"/>
      <c r="H71" s="46"/>
      <c r="I71" s="19"/>
      <c r="J71" s="19"/>
      <c r="K71" s="111"/>
      <c r="M71" s="41"/>
    </row>
    <row r="72" spans="1:13" s="32" customFormat="1" ht="15" customHeight="1">
      <c r="A72" s="86" t="s">
        <v>46</v>
      </c>
      <c r="B72" s="16"/>
      <c r="C72" s="23"/>
      <c r="D72" s="16"/>
      <c r="E72" s="16"/>
      <c r="F72" s="16"/>
      <c r="G72" s="46"/>
      <c r="H72" s="46"/>
      <c r="I72" s="19"/>
      <c r="J72" s="19"/>
      <c r="K72" s="111"/>
      <c r="M72" s="41"/>
    </row>
    <row r="73" spans="1:13" s="32" customFormat="1" ht="15" customHeight="1">
      <c r="A73" s="87"/>
      <c r="B73" s="16" t="s">
        <v>47</v>
      </c>
      <c r="C73" s="23"/>
      <c r="D73" s="16"/>
      <c r="E73" s="16"/>
      <c r="F73" s="16"/>
      <c r="G73" s="46" t="s">
        <v>1</v>
      </c>
      <c r="H73" s="46">
        <v>675</v>
      </c>
      <c r="I73" s="19"/>
      <c r="J73" s="19"/>
      <c r="K73" s="111"/>
      <c r="M73" s="41"/>
    </row>
    <row r="74" spans="1:13" s="32" customFormat="1" ht="15" customHeight="1">
      <c r="A74" s="87"/>
      <c r="B74" s="16" t="s">
        <v>81</v>
      </c>
      <c r="C74" s="23"/>
      <c r="D74" s="16"/>
      <c r="E74" s="16"/>
      <c r="F74" s="16"/>
      <c r="G74" s="46" t="s">
        <v>1</v>
      </c>
      <c r="H74" s="57">
        <v>50</v>
      </c>
      <c r="I74" s="19"/>
      <c r="J74" s="19"/>
      <c r="K74" s="111">
        <f>H73+H74</f>
        <v>725</v>
      </c>
      <c r="M74" s="41"/>
    </row>
    <row r="75" spans="1:13" s="32" customFormat="1" ht="15" customHeight="1">
      <c r="A75" s="87"/>
      <c r="B75" s="16"/>
      <c r="C75" s="23"/>
      <c r="D75" s="16"/>
      <c r="E75" s="16"/>
      <c r="F75" s="16"/>
      <c r="G75" s="46"/>
      <c r="H75" s="46"/>
      <c r="I75" s="19"/>
      <c r="J75" s="19"/>
      <c r="K75" s="111"/>
      <c r="M75" s="41"/>
    </row>
    <row r="76" spans="1:13" s="32" customFormat="1" ht="15" customHeight="1">
      <c r="A76" s="80" t="s">
        <v>86</v>
      </c>
      <c r="B76" s="53"/>
      <c r="C76" s="54"/>
      <c r="D76" s="54"/>
      <c r="E76" s="54"/>
      <c r="F76" s="54"/>
      <c r="G76" s="66"/>
      <c r="H76" s="54"/>
      <c r="I76" s="23" t="s">
        <v>1</v>
      </c>
      <c r="J76" s="23"/>
      <c r="K76" s="103">
        <f>SUM(K60:K74)</f>
        <v>27768.82000000001</v>
      </c>
      <c r="M76" s="40"/>
    </row>
    <row r="77" spans="1:11" s="32" customFormat="1" ht="10.5" customHeight="1">
      <c r="A77" s="80"/>
      <c r="B77" s="54"/>
      <c r="C77" s="54"/>
      <c r="D77" s="54"/>
      <c r="E77" s="54"/>
      <c r="F77" s="54"/>
      <c r="G77" s="66"/>
      <c r="H77" s="54"/>
      <c r="I77" s="23"/>
      <c r="J77" s="23"/>
      <c r="K77" s="103"/>
    </row>
    <row r="78" spans="1:11" s="32" customFormat="1" ht="15" customHeight="1">
      <c r="A78" s="80"/>
      <c r="B78" s="54"/>
      <c r="C78" s="54"/>
      <c r="D78" s="55" t="s">
        <v>87</v>
      </c>
      <c r="E78" s="54"/>
      <c r="F78" s="54"/>
      <c r="G78" s="66"/>
      <c r="H78" s="54"/>
      <c r="I78" s="23"/>
      <c r="J78" s="23"/>
      <c r="K78" s="118"/>
    </row>
    <row r="79" spans="1:11" s="32" customFormat="1" ht="15" customHeight="1">
      <c r="A79" s="88"/>
      <c r="B79" s="23"/>
      <c r="C79" s="30"/>
      <c r="D79" s="22"/>
      <c r="E79" s="31"/>
      <c r="F79" s="31"/>
      <c r="G79" s="67"/>
      <c r="H79" s="23"/>
      <c r="I79" s="23"/>
      <c r="J79" s="23"/>
      <c r="K79" s="118"/>
    </row>
    <row r="80" spans="1:11" s="32" customFormat="1" ht="15" customHeight="1">
      <c r="A80" s="88"/>
      <c r="B80" s="23"/>
      <c r="C80" s="30"/>
      <c r="D80" s="22"/>
      <c r="E80" s="31"/>
      <c r="F80" s="31"/>
      <c r="G80" s="67"/>
      <c r="H80" s="23"/>
      <c r="I80" s="23"/>
      <c r="J80" s="23"/>
      <c r="K80" s="119"/>
    </row>
    <row r="81" spans="1:11" s="32" customFormat="1" ht="15" customHeight="1">
      <c r="A81" s="89"/>
      <c r="B81" s="30"/>
      <c r="C81" s="30"/>
      <c r="D81" s="11"/>
      <c r="E81" s="30"/>
      <c r="F81" s="30"/>
      <c r="G81" s="67"/>
      <c r="H81" s="30"/>
      <c r="I81" s="30"/>
      <c r="J81" s="30"/>
      <c r="K81" s="103"/>
    </row>
    <row r="82" spans="1:11" s="32" customFormat="1" ht="15" customHeight="1">
      <c r="A82" s="80" t="s">
        <v>8</v>
      </c>
      <c r="B82" s="30"/>
      <c r="C82" s="11"/>
      <c r="D82" s="11"/>
      <c r="E82" s="11" t="s">
        <v>11</v>
      </c>
      <c r="F82" s="11"/>
      <c r="G82" s="68"/>
      <c r="H82" s="30"/>
      <c r="I82" s="30"/>
      <c r="J82" s="30"/>
      <c r="K82" s="103"/>
    </row>
    <row r="83" spans="1:11" s="32" customFormat="1" ht="15" customHeight="1">
      <c r="A83" s="80" t="s">
        <v>15</v>
      </c>
      <c r="B83" s="30"/>
      <c r="C83" s="11"/>
      <c r="D83" s="18"/>
      <c r="E83" s="11" t="s">
        <v>9</v>
      </c>
      <c r="F83" s="11"/>
      <c r="G83" s="68"/>
      <c r="H83" s="11"/>
      <c r="I83" s="11"/>
      <c r="J83" s="11"/>
      <c r="K83" s="103"/>
    </row>
    <row r="84" spans="1:11" s="32" customFormat="1" ht="15" customHeight="1">
      <c r="A84" s="80"/>
      <c r="B84" s="30"/>
      <c r="C84" s="11"/>
      <c r="D84" s="18"/>
      <c r="E84" s="11"/>
      <c r="F84" s="11"/>
      <c r="G84" s="68"/>
      <c r="H84" s="11"/>
      <c r="I84" s="11"/>
      <c r="J84" s="11"/>
      <c r="K84" s="103"/>
    </row>
    <row r="85" spans="1:10" ht="15.75">
      <c r="A85" s="80"/>
      <c r="B85" s="11"/>
      <c r="C85" s="18"/>
      <c r="D85" s="18"/>
      <c r="E85" s="18"/>
      <c r="F85" s="18"/>
      <c r="G85" s="61" t="s">
        <v>1</v>
      </c>
      <c r="H85" s="11"/>
      <c r="I85" s="11"/>
      <c r="J85" s="11"/>
    </row>
    <row r="86" spans="1:10" ht="15.75">
      <c r="A86" s="84"/>
      <c r="B86" s="11"/>
      <c r="D86" s="36"/>
      <c r="G86" s="29"/>
      <c r="H86" s="18"/>
      <c r="I86" s="18"/>
      <c r="J86" s="18"/>
    </row>
    <row r="87" spans="1:7" ht="15.75">
      <c r="A87" s="80" t="s">
        <v>18</v>
      </c>
      <c r="B87" s="18"/>
      <c r="C87" s="36"/>
      <c r="D87" s="37"/>
      <c r="E87" s="11" t="s">
        <v>19</v>
      </c>
      <c r="F87" s="11"/>
      <c r="G87" s="68"/>
    </row>
    <row r="88" spans="1:10" ht="15.75">
      <c r="A88" s="90" t="s">
        <v>10</v>
      </c>
      <c r="C88" s="37"/>
      <c r="D88" s="37"/>
      <c r="E88" s="11" t="s">
        <v>13</v>
      </c>
      <c r="F88" s="11"/>
      <c r="G88" s="69"/>
      <c r="H88" s="36"/>
      <c r="I88" s="36"/>
      <c r="J88" s="36"/>
    </row>
    <row r="89" spans="1:10" ht="15.75">
      <c r="A89" s="90"/>
      <c r="C89" s="37"/>
      <c r="D89" s="37"/>
      <c r="E89" s="11"/>
      <c r="F89" s="11"/>
      <c r="G89" s="69"/>
      <c r="H89" s="36"/>
      <c r="I89" s="36"/>
      <c r="J89" s="36"/>
    </row>
    <row r="90" spans="1:10" ht="15.75">
      <c r="A90" s="90"/>
      <c r="C90" s="37"/>
      <c r="D90" s="37"/>
      <c r="E90" s="11"/>
      <c r="F90" s="11"/>
      <c r="G90" s="69"/>
      <c r="H90" s="36"/>
      <c r="I90" s="36"/>
      <c r="J90" s="36"/>
    </row>
    <row r="91" spans="1:10" ht="15.75">
      <c r="A91" s="90" t="s">
        <v>54</v>
      </c>
      <c r="B91" s="37"/>
      <c r="C91" s="37"/>
      <c r="D91" s="37"/>
      <c r="E91" s="11" t="s">
        <v>20</v>
      </c>
      <c r="F91" s="38"/>
      <c r="G91" s="69"/>
      <c r="H91" s="37"/>
      <c r="I91" s="37"/>
      <c r="J91" s="37"/>
    </row>
    <row r="92" spans="1:10" ht="15.75">
      <c r="A92" s="90" t="s">
        <v>13</v>
      </c>
      <c r="B92" s="37"/>
      <c r="C92" s="37"/>
      <c r="D92" s="37"/>
      <c r="E92" s="11" t="s">
        <v>13</v>
      </c>
      <c r="F92" s="11"/>
      <c r="G92" s="69"/>
      <c r="H92" s="37"/>
      <c r="I92" s="37"/>
      <c r="J92" s="37"/>
    </row>
    <row r="93" spans="1:10" ht="15.75">
      <c r="A93" s="91"/>
      <c r="B93" s="37"/>
      <c r="C93" s="37"/>
      <c r="D93" s="37"/>
      <c r="E93" s="37"/>
      <c r="F93" s="37"/>
      <c r="G93" s="69"/>
      <c r="H93" s="37"/>
      <c r="I93" s="37"/>
      <c r="J93" s="37"/>
    </row>
    <row r="94" spans="1:10" ht="15.75">
      <c r="A94" s="91"/>
      <c r="B94" s="37"/>
      <c r="C94" s="37"/>
      <c r="D94" s="37"/>
      <c r="E94" s="37"/>
      <c r="F94" s="37"/>
      <c r="G94" s="69"/>
      <c r="H94" s="37"/>
      <c r="I94" s="37"/>
      <c r="J94" s="37"/>
    </row>
    <row r="95" spans="1:10" ht="15.75">
      <c r="A95" s="91"/>
      <c r="B95" s="37"/>
      <c r="C95" s="37"/>
      <c r="D95" s="37"/>
      <c r="E95" s="37"/>
      <c r="F95" s="37"/>
      <c r="G95" s="69"/>
      <c r="H95" s="37"/>
      <c r="I95" s="37"/>
      <c r="J95" s="37"/>
    </row>
    <row r="96" spans="1:10" ht="15.75">
      <c r="A96" s="91"/>
      <c r="B96" s="37"/>
      <c r="C96" s="37"/>
      <c r="D96" s="37"/>
      <c r="E96" s="37"/>
      <c r="F96" s="37"/>
      <c r="G96" s="37"/>
      <c r="H96" s="37"/>
      <c r="I96" s="37"/>
      <c r="J96" s="37"/>
    </row>
    <row r="97" spans="1:10" ht="15.75">
      <c r="A97" s="91"/>
      <c r="B97" s="37"/>
      <c r="C97" s="37"/>
      <c r="E97" s="37"/>
      <c r="F97" s="37"/>
      <c r="G97" s="37"/>
      <c r="H97" s="37"/>
      <c r="I97" s="37"/>
      <c r="J97" s="37"/>
    </row>
    <row r="98" spans="1:10" ht="15.75">
      <c r="A98" s="91"/>
      <c r="B98" s="37"/>
      <c r="H98" s="37"/>
      <c r="I98" s="37"/>
      <c r="J98" s="37"/>
    </row>
    <row r="99" ht="15.75">
      <c r="B99" s="37"/>
    </row>
  </sheetData>
  <sheetProtection/>
  <printOptions horizontalCentered="1"/>
  <pageMargins left="0.5905511811023623" right="0.35433070866141736" top="0.65" bottom="0.64" header="0.5118110236220472" footer="0.84"/>
  <pageSetup fitToHeight="0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Raimundo Torres</dc:creator>
  <cp:keywords/>
  <dc:description/>
  <cp:lastModifiedBy>torres</cp:lastModifiedBy>
  <cp:lastPrinted>2009-09-29T12:47:10Z</cp:lastPrinted>
  <dcterms:created xsi:type="dcterms:W3CDTF">1996-10-01T10:42:40Z</dcterms:created>
  <dcterms:modified xsi:type="dcterms:W3CDTF">2009-09-29T12:58:47Z</dcterms:modified>
  <cp:category/>
  <cp:version/>
  <cp:contentType/>
  <cp:contentStatus/>
</cp:coreProperties>
</file>